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"/>
    </mc:Choice>
  </mc:AlternateContent>
  <workbookProtection lockStructure="1"/>
  <bookViews>
    <workbookView xWindow="0" yWindow="0" windowWidth="28800" windowHeight="14100"/>
  </bookViews>
  <sheets>
    <sheet name="Tilasto v2017-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Q30" i="1" l="1"/>
  <c r="P30" i="1"/>
  <c r="Q28" i="1"/>
  <c r="P28" i="1"/>
  <c r="O26" i="1"/>
  <c r="L26" i="1"/>
  <c r="K26" i="1"/>
  <c r="H26" i="1"/>
  <c r="G26" i="1"/>
  <c r="D26" i="1"/>
  <c r="C26" i="1"/>
  <c r="O25" i="1"/>
  <c r="L25" i="1"/>
  <c r="K25" i="1"/>
  <c r="H25" i="1"/>
  <c r="G25" i="1"/>
  <c r="D25" i="1"/>
  <c r="C25" i="1"/>
  <c r="Q24" i="1"/>
  <c r="P24" i="1"/>
  <c r="Q23" i="1"/>
  <c r="Q26" i="1" s="1"/>
  <c r="P23" i="1"/>
  <c r="Q22" i="1"/>
  <c r="Q25" i="1" s="1"/>
  <c r="P22" i="1"/>
  <c r="P21" i="1" s="1"/>
  <c r="P26" i="1" s="1"/>
  <c r="Q21" i="1"/>
  <c r="O21" i="1"/>
  <c r="N21" i="1"/>
  <c r="N26" i="1" s="1"/>
  <c r="M21" i="1"/>
  <c r="M26" i="1" s="1"/>
  <c r="L21" i="1"/>
  <c r="K21" i="1"/>
  <c r="J21" i="1"/>
  <c r="J26" i="1" s="1"/>
  <c r="I21" i="1"/>
  <c r="I26" i="1" s="1"/>
  <c r="H21" i="1"/>
  <c r="G21" i="1"/>
  <c r="F21" i="1"/>
  <c r="F26" i="1" s="1"/>
  <c r="E21" i="1"/>
  <c r="E26" i="1" s="1"/>
  <c r="D21" i="1"/>
  <c r="C21" i="1"/>
  <c r="B21" i="1"/>
  <c r="B26" i="1" s="1"/>
  <c r="O19" i="1"/>
  <c r="N19" i="1"/>
  <c r="M19" i="1"/>
  <c r="L19" i="1"/>
  <c r="K19" i="1"/>
  <c r="J19" i="1"/>
  <c r="I19" i="1"/>
  <c r="H19" i="1"/>
  <c r="G19" i="1"/>
  <c r="F19" i="1"/>
  <c r="E19" i="1"/>
  <c r="Q19" i="1" s="1"/>
  <c r="D19" i="1"/>
  <c r="C19" i="1"/>
  <c r="B19" i="1"/>
  <c r="P19" i="1" s="1"/>
  <c r="Q17" i="1"/>
  <c r="P17" i="1"/>
  <c r="Q15" i="1"/>
  <c r="P15" i="1"/>
  <c r="Q14" i="1"/>
  <c r="P14" i="1"/>
  <c r="N12" i="1"/>
  <c r="J12" i="1"/>
  <c r="I12" i="1"/>
  <c r="F12" i="1"/>
  <c r="B12" i="1"/>
  <c r="O11" i="1"/>
  <c r="K11" i="1"/>
  <c r="G11" i="1"/>
  <c r="C11" i="1"/>
  <c r="Q10" i="1"/>
  <c r="M11" i="1" s="1"/>
  <c r="P10" i="1"/>
  <c r="N11" i="1" s="1"/>
  <c r="Q9" i="1"/>
  <c r="P9" i="1"/>
  <c r="Q7" i="1"/>
  <c r="P7" i="1"/>
  <c r="Q6" i="1"/>
  <c r="P6" i="1"/>
  <c r="O5" i="1"/>
  <c r="O12" i="1" s="1"/>
  <c r="N5" i="1"/>
  <c r="L5" i="1"/>
  <c r="L12" i="1" s="1"/>
  <c r="J5" i="1"/>
  <c r="I5" i="1"/>
  <c r="H5" i="1"/>
  <c r="H12" i="1" s="1"/>
  <c r="G5" i="1"/>
  <c r="G12" i="1" s="1"/>
  <c r="F5" i="1"/>
  <c r="D5" i="1"/>
  <c r="D12" i="1" s="1"/>
  <c r="B5" i="1"/>
  <c r="Q4" i="1"/>
  <c r="P4" i="1"/>
  <c r="E34" i="1" s="1"/>
  <c r="P3" i="1"/>
  <c r="O3" i="1"/>
  <c r="M3" i="1"/>
  <c r="M5" i="1" s="1"/>
  <c r="M12" i="1" s="1"/>
  <c r="K3" i="1"/>
  <c r="K5" i="1" s="1"/>
  <c r="K12" i="1" s="1"/>
  <c r="I3" i="1"/>
  <c r="G3" i="1"/>
  <c r="E3" i="1"/>
  <c r="E5" i="1" s="1"/>
  <c r="E12" i="1" s="1"/>
  <c r="C3" i="1"/>
  <c r="C5" i="1" s="1"/>
  <c r="C12" i="1" l="1"/>
  <c r="Q5" i="1"/>
  <c r="Q3" i="1"/>
  <c r="P5" i="1"/>
  <c r="D11" i="1"/>
  <c r="H11" i="1"/>
  <c r="L11" i="1"/>
  <c r="P25" i="1"/>
  <c r="E11" i="1"/>
  <c r="I11" i="1"/>
  <c r="E25" i="1"/>
  <c r="I25" i="1"/>
  <c r="M25" i="1"/>
  <c r="B11" i="1"/>
  <c r="F11" i="1"/>
  <c r="J11" i="1"/>
  <c r="B25" i="1"/>
  <c r="F25" i="1"/>
  <c r="J25" i="1"/>
  <c r="N25" i="1"/>
</calcChain>
</file>

<file path=xl/comments1.xml><?xml version="1.0" encoding="utf-8"?>
<comments xmlns="http://schemas.openxmlformats.org/spreadsheetml/2006/main">
  <authors>
    <author>arja.taskila</author>
    <author>Herranen Leila</author>
  </authors>
  <commentList>
    <comment ref="A12" authorId="0" shapeId="0">
      <text>
        <r>
          <rPr>
            <sz val="12"/>
            <color indexed="81"/>
            <rFont val="Tahoma"/>
            <family val="2"/>
          </rPr>
          <t>%-osuus lasketaan keskiväkiluvusta.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</rPr>
          <t>Herranen Leila:</t>
        </r>
        <r>
          <rPr>
            <sz val="9"/>
            <color indexed="81"/>
            <rFont val="Tahoma"/>
            <family val="2"/>
          </rPr>
          <t xml:space="preserve">
11/2016 väkiluku/Tilastokeskus
</t>
        </r>
      </text>
    </comment>
    <comment ref="F33" authorId="1" shapeId="0">
      <text>
        <r>
          <rPr>
            <b/>
            <sz val="9"/>
            <color indexed="81"/>
            <rFont val="Tahoma"/>
            <family val="2"/>
          </rPr>
          <t>Herranen Leila:</t>
        </r>
        <r>
          <rPr>
            <sz val="9"/>
            <color indexed="81"/>
            <rFont val="Tahoma"/>
            <family val="2"/>
          </rPr>
          <t xml:space="preserve">
11/2016 kaupungin väkiluku/Veijo</t>
        </r>
      </text>
    </comment>
  </commentList>
</comments>
</file>

<file path=xl/sharedStrings.xml><?xml version="1.0" encoding="utf-8"?>
<sst xmlns="http://schemas.openxmlformats.org/spreadsheetml/2006/main" count="34" uniqueCount="34">
  <si>
    <t>Seurakunta</t>
  </si>
  <si>
    <t>Tuomiokirkko</t>
  </si>
  <si>
    <t>Haukipudas</t>
  </si>
  <si>
    <t>Karjasilta</t>
  </si>
  <si>
    <t>Kiiminki</t>
  </si>
  <si>
    <t>Oulujoki</t>
  </si>
  <si>
    <t>Oulunsalo</t>
  </si>
  <si>
    <t>Tuira</t>
  </si>
  <si>
    <t>Oulun srky</t>
  </si>
  <si>
    <t>Vuositilasto 2018</t>
  </si>
  <si>
    <t xml:space="preserve">Väkiluku 1.1. </t>
  </si>
  <si>
    <t>Väkiluku 31.12.  (LV-väestö)</t>
  </si>
  <si>
    <t>Keskiväkiluku</t>
  </si>
  <si>
    <t>Seurakuntaan muutot</t>
  </si>
  <si>
    <t>Seurakunnasta muutot</t>
  </si>
  <si>
    <t>Kirkkoon liittyneet</t>
  </si>
  <si>
    <t>Kirkosta eronneet</t>
  </si>
  <si>
    <t>Kirkosta ero -% srk:ttain kaikista eronneista</t>
  </si>
  <si>
    <t>Kirkosta ero-% väkiluvusta</t>
  </si>
  <si>
    <t>Kastetut</t>
  </si>
  <si>
    <t>Kuolleet</t>
  </si>
  <si>
    <t>POISSAOLEVA VÄESTÖ (PV-väestö 31.12.)</t>
  </si>
  <si>
    <t>JÄSENMÄÄRÄ (LV + PV)</t>
  </si>
  <si>
    <t>Avioliitot</t>
  </si>
  <si>
    <t>Kirkolliset vihkimiset</t>
  </si>
  <si>
    <t>Siviilivihkimiset</t>
  </si>
  <si>
    <t>Siviiliavioliiton kirkolliset siunaamiset</t>
  </si>
  <si>
    <t>% kirkollisia vihkimisiä</t>
  </si>
  <si>
    <t>% siviilivihkimisiä</t>
  </si>
  <si>
    <t>Avioerot</t>
  </si>
  <si>
    <t>Rippikoulun käyneet</t>
  </si>
  <si>
    <t>Oulun kaupungin väkiluku 31.12.  (epävirallinen tieto )</t>
  </si>
  <si>
    <t>Oulun ev.lut. seurakuntien osuus Oulun kaupungin väkiluvusta (%)</t>
  </si>
  <si>
    <t xml:space="preserve">Väkiluku = seurakunnan läsnäoleva väestö (LV); Jäsenmäärä = seurakunnan läsnäoleva + poissaoleva väestö (PV)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</si>
</sst>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[Red]\-0.00\ "/>
    <numFmt numFmtId="165" formatCode="0_ ;[Red]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right"/>
    </xf>
    <xf numFmtId="3" fontId="1" fillId="4" borderId="6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2" fontId="2" fillId="3" borderId="7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2" fillId="0" borderId="0" xfId="0" applyFont="1" applyFill="1"/>
    <xf numFmtId="165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1" fillId="3" borderId="8" xfId="0" applyFont="1" applyFill="1" applyBorder="1" applyAlignment="1">
      <alignment horizontal="left" wrapText="1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1" fillId="0" borderId="6" xfId="0" applyFont="1" applyBorder="1"/>
    <xf numFmtId="3" fontId="1" fillId="3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0" fontId="2" fillId="0" borderId="0" xfId="0" applyFont="1"/>
    <xf numFmtId="1" fontId="2" fillId="0" borderId="9" xfId="0" applyNumberFormat="1" applyFont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165" fontId="1" fillId="3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1" fillId="3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6" fontId="1" fillId="3" borderId="1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1" fillId="0" borderId="0" xfId="0" applyFont="1"/>
    <xf numFmtId="165" fontId="2" fillId="0" borderId="0" xfId="0" applyNumberFormat="1" applyFont="1"/>
    <xf numFmtId="0" fontId="1" fillId="2" borderId="2" xfId="0" applyFont="1" applyFill="1" applyBorder="1" applyAlignment="1">
      <alignment horizontal="left"/>
    </xf>
    <xf numFmtId="0" fontId="0" fillId="0" borderId="3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kirkontilastot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I14" sqref="I14"/>
    </sheetView>
  </sheetViews>
  <sheetFormatPr defaultRowHeight="15" x14ac:dyDescent="0.25"/>
  <cols>
    <col min="1" max="1" width="37.42578125" customWidth="1"/>
    <col min="2" max="17" width="10.42578125" customWidth="1"/>
  </cols>
  <sheetData>
    <row r="1" spans="1:17" ht="16.5" thickBot="1" x14ac:dyDescent="0.3">
      <c r="A1" s="1" t="s">
        <v>0</v>
      </c>
      <c r="B1" s="46" t="s">
        <v>1</v>
      </c>
      <c r="C1" s="47"/>
      <c r="D1" s="46" t="s">
        <v>2</v>
      </c>
      <c r="E1" s="47"/>
      <c r="F1" s="46" t="s">
        <v>3</v>
      </c>
      <c r="G1" s="47"/>
      <c r="H1" s="46" t="s">
        <v>4</v>
      </c>
      <c r="I1" s="47"/>
      <c r="J1" s="46" t="s">
        <v>5</v>
      </c>
      <c r="K1" s="47"/>
      <c r="L1" s="46" t="s">
        <v>6</v>
      </c>
      <c r="M1" s="47"/>
      <c r="N1" s="46" t="s">
        <v>7</v>
      </c>
      <c r="O1" s="47"/>
      <c r="P1" s="46" t="s">
        <v>8</v>
      </c>
      <c r="Q1" s="47"/>
    </row>
    <row r="2" spans="1:17" ht="15.75" x14ac:dyDescent="0.25">
      <c r="A2" s="1" t="s">
        <v>9</v>
      </c>
      <c r="B2" s="2">
        <v>2017</v>
      </c>
      <c r="C2" s="2">
        <v>2018</v>
      </c>
      <c r="D2" s="2">
        <v>2017</v>
      </c>
      <c r="E2" s="2">
        <v>2018</v>
      </c>
      <c r="F2" s="2">
        <v>2017</v>
      </c>
      <c r="G2" s="2">
        <v>2018</v>
      </c>
      <c r="H2" s="3">
        <v>2017</v>
      </c>
      <c r="I2" s="3">
        <v>2018</v>
      </c>
      <c r="J2" s="2">
        <v>2017</v>
      </c>
      <c r="K2" s="2">
        <v>2018</v>
      </c>
      <c r="L2" s="3">
        <v>2017</v>
      </c>
      <c r="M2" s="3">
        <v>2018</v>
      </c>
      <c r="N2" s="2">
        <v>2017</v>
      </c>
      <c r="O2" s="2">
        <v>2018</v>
      </c>
      <c r="P2" s="2">
        <v>2017</v>
      </c>
      <c r="Q2" s="2">
        <v>2018</v>
      </c>
    </row>
    <row r="3" spans="1:17" ht="15.75" x14ac:dyDescent="0.25">
      <c r="A3" s="4" t="s">
        <v>10</v>
      </c>
      <c r="B3" s="5">
        <v>15921</v>
      </c>
      <c r="C3" s="5">
        <f>B4</f>
        <v>15793</v>
      </c>
      <c r="D3" s="5">
        <v>15691</v>
      </c>
      <c r="E3" s="5">
        <f>D4</f>
        <v>15531</v>
      </c>
      <c r="F3" s="5">
        <v>34040</v>
      </c>
      <c r="G3" s="5">
        <f>F4</f>
        <v>33866</v>
      </c>
      <c r="H3" s="5">
        <v>11366</v>
      </c>
      <c r="I3" s="5">
        <f>H4</f>
        <v>11241</v>
      </c>
      <c r="J3" s="5">
        <v>23286</v>
      </c>
      <c r="K3" s="5">
        <f>J4</f>
        <v>23695</v>
      </c>
      <c r="L3" s="5">
        <v>8307</v>
      </c>
      <c r="M3" s="5">
        <f>L4</f>
        <v>8356</v>
      </c>
      <c r="N3" s="5">
        <v>40265</v>
      </c>
      <c r="O3" s="5">
        <f>N4</f>
        <v>39967</v>
      </c>
      <c r="P3" s="5">
        <f t="shared" ref="P3:Q7" si="0">SUM(B3+D3+F3+H3+J3+L3+N3)</f>
        <v>148876</v>
      </c>
      <c r="Q3" s="5">
        <f>C3+E3+G3+I3+K3+M3+O3</f>
        <v>148449</v>
      </c>
    </row>
    <row r="4" spans="1:17" ht="15.75" x14ac:dyDescent="0.25">
      <c r="A4" s="6" t="s">
        <v>11</v>
      </c>
      <c r="B4" s="7">
        <v>15793</v>
      </c>
      <c r="C4" s="7">
        <v>15688</v>
      </c>
      <c r="D4" s="7">
        <v>15531</v>
      </c>
      <c r="E4" s="7">
        <v>15312</v>
      </c>
      <c r="F4" s="7">
        <v>33866</v>
      </c>
      <c r="G4" s="7">
        <v>33597</v>
      </c>
      <c r="H4" s="7">
        <v>11241</v>
      </c>
      <c r="I4" s="7">
        <v>11100</v>
      </c>
      <c r="J4" s="7">
        <v>23695</v>
      </c>
      <c r="K4" s="7">
        <v>23900</v>
      </c>
      <c r="L4" s="7">
        <v>8356</v>
      </c>
      <c r="M4" s="7">
        <v>8137</v>
      </c>
      <c r="N4" s="7">
        <v>39967</v>
      </c>
      <c r="O4" s="7">
        <v>39955</v>
      </c>
      <c r="P4" s="8">
        <f t="shared" si="0"/>
        <v>148449</v>
      </c>
      <c r="Q4" s="8">
        <f t="shared" si="0"/>
        <v>147689</v>
      </c>
    </row>
    <row r="5" spans="1:17" ht="15.75" x14ac:dyDescent="0.25">
      <c r="A5" s="9" t="s">
        <v>12</v>
      </c>
      <c r="B5" s="10">
        <f>SUM(B3:B4)/2</f>
        <v>15857</v>
      </c>
      <c r="C5" s="10">
        <f>SUM(C3:C4)/2</f>
        <v>15740.5</v>
      </c>
      <c r="D5" s="10">
        <f t="shared" ref="D5:O5" si="1">SUM(D3:D4)/2</f>
        <v>15611</v>
      </c>
      <c r="E5" s="10">
        <f t="shared" si="1"/>
        <v>15421.5</v>
      </c>
      <c r="F5" s="10">
        <f t="shared" si="1"/>
        <v>33953</v>
      </c>
      <c r="G5" s="10">
        <f t="shared" si="1"/>
        <v>33731.5</v>
      </c>
      <c r="H5" s="10">
        <f t="shared" si="1"/>
        <v>11303.5</v>
      </c>
      <c r="I5" s="10">
        <f t="shared" si="1"/>
        <v>11170.5</v>
      </c>
      <c r="J5" s="10">
        <f t="shared" si="1"/>
        <v>23490.5</v>
      </c>
      <c r="K5" s="10">
        <f t="shared" si="1"/>
        <v>23797.5</v>
      </c>
      <c r="L5" s="10">
        <f t="shared" si="1"/>
        <v>8331.5</v>
      </c>
      <c r="M5" s="10">
        <f t="shared" si="1"/>
        <v>8246.5</v>
      </c>
      <c r="N5" s="10">
        <f t="shared" si="1"/>
        <v>40116</v>
      </c>
      <c r="O5" s="10">
        <f t="shared" si="1"/>
        <v>39961</v>
      </c>
      <c r="P5" s="11">
        <f t="shared" si="0"/>
        <v>148662.5</v>
      </c>
      <c r="Q5" s="11">
        <f t="shared" si="0"/>
        <v>148069</v>
      </c>
    </row>
    <row r="6" spans="1:17" ht="15.75" x14ac:dyDescent="0.25">
      <c r="A6" s="4" t="s">
        <v>13</v>
      </c>
      <c r="B6" s="5">
        <v>3486</v>
      </c>
      <c r="C6" s="5">
        <v>3582</v>
      </c>
      <c r="D6" s="5">
        <v>784</v>
      </c>
      <c r="E6" s="5">
        <v>740</v>
      </c>
      <c r="F6" s="5">
        <v>4255</v>
      </c>
      <c r="G6" s="5">
        <v>4103</v>
      </c>
      <c r="H6" s="12">
        <v>661</v>
      </c>
      <c r="I6" s="5">
        <v>652</v>
      </c>
      <c r="J6" s="5">
        <v>2327</v>
      </c>
      <c r="K6" s="5">
        <v>2262</v>
      </c>
      <c r="L6" s="5">
        <v>613</v>
      </c>
      <c r="M6" s="5">
        <v>580</v>
      </c>
      <c r="N6" s="5">
        <v>4488</v>
      </c>
      <c r="O6" s="5">
        <v>4792</v>
      </c>
      <c r="P6" s="5">
        <f t="shared" si="0"/>
        <v>16614</v>
      </c>
      <c r="Q6" s="5">
        <f t="shared" si="0"/>
        <v>16711</v>
      </c>
    </row>
    <row r="7" spans="1:17" ht="15.75" x14ac:dyDescent="0.25">
      <c r="A7" s="4" t="s">
        <v>14</v>
      </c>
      <c r="B7" s="5">
        <v>3216</v>
      </c>
      <c r="C7" s="5">
        <v>3186</v>
      </c>
      <c r="D7" s="5">
        <v>895</v>
      </c>
      <c r="E7" s="5">
        <v>910</v>
      </c>
      <c r="F7" s="5">
        <v>4207</v>
      </c>
      <c r="G7" s="5">
        <v>4207</v>
      </c>
      <c r="H7" s="12">
        <v>848</v>
      </c>
      <c r="I7" s="5">
        <v>765</v>
      </c>
      <c r="J7" s="5">
        <v>1925</v>
      </c>
      <c r="K7" s="5">
        <v>2014</v>
      </c>
      <c r="L7" s="5">
        <v>598</v>
      </c>
      <c r="M7" s="5">
        <v>788</v>
      </c>
      <c r="N7" s="5">
        <v>4385</v>
      </c>
      <c r="O7" s="5">
        <v>4304</v>
      </c>
      <c r="P7" s="5">
        <f t="shared" si="0"/>
        <v>16074</v>
      </c>
      <c r="Q7" s="5">
        <f t="shared" si="0"/>
        <v>16174</v>
      </c>
    </row>
    <row r="8" spans="1:17" ht="15.75" x14ac:dyDescent="0.25">
      <c r="A8" s="4"/>
      <c r="B8" s="5"/>
      <c r="C8" s="12"/>
      <c r="D8" s="5"/>
      <c r="E8" s="5"/>
      <c r="F8" s="5"/>
      <c r="G8" s="12"/>
      <c r="H8" s="12"/>
      <c r="I8" s="12"/>
      <c r="J8" s="5"/>
      <c r="K8" s="12"/>
      <c r="L8" s="12"/>
      <c r="M8" s="12"/>
      <c r="N8" s="5"/>
      <c r="O8" s="12"/>
      <c r="P8" s="5"/>
      <c r="Q8" s="12"/>
    </row>
    <row r="9" spans="1:17" ht="15.75" x14ac:dyDescent="0.25">
      <c r="A9" s="4" t="s">
        <v>15</v>
      </c>
      <c r="B9" s="5">
        <v>102</v>
      </c>
      <c r="C9" s="5">
        <v>83</v>
      </c>
      <c r="D9" s="5">
        <v>43</v>
      </c>
      <c r="E9" s="5">
        <v>52</v>
      </c>
      <c r="F9" s="5">
        <v>136</v>
      </c>
      <c r="G9" s="5">
        <v>161</v>
      </c>
      <c r="H9" s="12">
        <v>39</v>
      </c>
      <c r="I9" s="5">
        <v>42</v>
      </c>
      <c r="J9" s="5">
        <v>89</v>
      </c>
      <c r="K9" s="5">
        <v>89</v>
      </c>
      <c r="L9" s="12">
        <v>20</v>
      </c>
      <c r="M9" s="5">
        <v>14</v>
      </c>
      <c r="N9" s="5">
        <v>228</v>
      </c>
      <c r="O9" s="5">
        <v>234</v>
      </c>
      <c r="P9" s="5">
        <f>SUM(B9+D9+F9+H9+J9+L9+N9)</f>
        <v>657</v>
      </c>
      <c r="Q9" s="5">
        <f>SUM(C9+E9+G9+I9+K9+M9+O9)</f>
        <v>675</v>
      </c>
    </row>
    <row r="10" spans="1:17" ht="15.75" x14ac:dyDescent="0.25">
      <c r="A10" s="9" t="s">
        <v>16</v>
      </c>
      <c r="B10" s="11">
        <v>410</v>
      </c>
      <c r="C10" s="5">
        <v>462</v>
      </c>
      <c r="D10" s="11">
        <v>152</v>
      </c>
      <c r="E10" s="5">
        <v>159</v>
      </c>
      <c r="F10" s="11">
        <v>516</v>
      </c>
      <c r="G10" s="5">
        <v>704</v>
      </c>
      <c r="H10" s="12">
        <v>95</v>
      </c>
      <c r="I10" s="5">
        <v>130</v>
      </c>
      <c r="J10" s="11">
        <v>284</v>
      </c>
      <c r="K10" s="5">
        <v>310</v>
      </c>
      <c r="L10" s="12">
        <v>82</v>
      </c>
      <c r="M10" s="5">
        <v>94</v>
      </c>
      <c r="N10" s="11">
        <v>742</v>
      </c>
      <c r="O10" s="5">
        <v>790</v>
      </c>
      <c r="P10" s="5">
        <f>SUM(B10+D10+F10+H10+J10+L10+N10)</f>
        <v>2281</v>
      </c>
      <c r="Q10" s="5">
        <f>SUM(C10+E10+G10+I10+K10+M10+O10)</f>
        <v>2649</v>
      </c>
    </row>
    <row r="11" spans="1:17" ht="31.5" customHeight="1" x14ac:dyDescent="0.25">
      <c r="A11" s="13" t="s">
        <v>17</v>
      </c>
      <c r="B11" s="14">
        <f>B10/P10*100</f>
        <v>17.974572555896536</v>
      </c>
      <c r="C11" s="14">
        <f>C10/Q10*100</f>
        <v>17.440543601359003</v>
      </c>
      <c r="D11" s="14">
        <f>D10/P10*100</f>
        <v>6.6637439719421305</v>
      </c>
      <c r="E11" s="14">
        <f>E10/Q10*100</f>
        <v>6.0022650056625135</v>
      </c>
      <c r="F11" s="14">
        <f>F10/P10*100</f>
        <v>22.621657167908811</v>
      </c>
      <c r="G11" s="14">
        <f>G10/Q10*100</f>
        <v>26.576066440166102</v>
      </c>
      <c r="H11" s="14">
        <f>H10/P10*100</f>
        <v>4.1648399824638318</v>
      </c>
      <c r="I11" s="14">
        <f>I10/Q10*100</f>
        <v>4.907512268780672</v>
      </c>
      <c r="J11" s="15">
        <f>J10/P10*100</f>
        <v>12.450679526523455</v>
      </c>
      <c r="K11" s="15">
        <f>K10/Q10*100</f>
        <v>11.702529256323141</v>
      </c>
      <c r="L11" s="15">
        <f>L10/P10*100</f>
        <v>3.5949145111793075</v>
      </c>
      <c r="M11" s="15">
        <f>M10/Q10*100</f>
        <v>3.5485088712721784</v>
      </c>
      <c r="N11" s="16">
        <f>N10/P10*100</f>
        <v>32.529592284085929</v>
      </c>
      <c r="O11" s="16">
        <f>O10/Q10*100</f>
        <v>29.822574556436393</v>
      </c>
      <c r="P11" s="16"/>
      <c r="Q11" s="16"/>
    </row>
    <row r="12" spans="1:17" ht="15.75" x14ac:dyDescent="0.25">
      <c r="A12" s="17" t="s">
        <v>18</v>
      </c>
      <c r="B12" s="14">
        <f>B10/B5*100</f>
        <v>2.5856088793592735</v>
      </c>
      <c r="C12" s="14">
        <f>C10/C5*100</f>
        <v>2.9351037133509101</v>
      </c>
      <c r="D12" s="14">
        <f>D10/D5*100</f>
        <v>0.97367241047978981</v>
      </c>
      <c r="E12" s="14">
        <f>E10/E5*100</f>
        <v>1.0310281101060208</v>
      </c>
      <c r="F12" s="14">
        <f t="shared" ref="F12:N12" si="2">F10/F5*100</f>
        <v>1.519747886784673</v>
      </c>
      <c r="G12" s="14">
        <f t="shared" si="2"/>
        <v>2.0870699494537748</v>
      </c>
      <c r="H12" s="14">
        <f t="shared" si="2"/>
        <v>0.84044764895828716</v>
      </c>
      <c r="I12" s="14">
        <f t="shared" si="2"/>
        <v>1.1637795980484311</v>
      </c>
      <c r="J12" s="14">
        <f t="shared" si="2"/>
        <v>1.2089993827291885</v>
      </c>
      <c r="K12" s="14">
        <f t="shared" si="2"/>
        <v>1.3026578422103161</v>
      </c>
      <c r="L12" s="14">
        <f t="shared" si="2"/>
        <v>0.98421652763607992</v>
      </c>
      <c r="M12" s="14">
        <f t="shared" si="2"/>
        <v>1.1398775237979748</v>
      </c>
      <c r="N12" s="14">
        <f t="shared" si="2"/>
        <v>1.8496360554392262</v>
      </c>
      <c r="O12" s="14">
        <f>O10/O5*100</f>
        <v>1.9769275043167087</v>
      </c>
      <c r="P12" s="14"/>
      <c r="Q12" s="15"/>
    </row>
    <row r="13" spans="1:17" ht="15.75" x14ac:dyDescent="0.25">
      <c r="A13" s="4"/>
      <c r="B13" s="4"/>
      <c r="C13" s="18"/>
      <c r="D13" s="4"/>
      <c r="E13" s="4"/>
      <c r="F13" s="4"/>
      <c r="G13" s="18"/>
      <c r="H13" s="18"/>
      <c r="I13" s="18"/>
      <c r="J13" s="4"/>
      <c r="K13" s="18"/>
      <c r="L13" s="18"/>
      <c r="M13" s="18"/>
      <c r="N13" s="4"/>
      <c r="O13" s="18"/>
      <c r="P13" s="4"/>
      <c r="Q13" s="12"/>
    </row>
    <row r="14" spans="1:17" ht="15.75" x14ac:dyDescent="0.25">
      <c r="A14" s="4" t="s">
        <v>19</v>
      </c>
      <c r="B14" s="5">
        <v>79</v>
      </c>
      <c r="C14" s="5">
        <v>90</v>
      </c>
      <c r="D14" s="5">
        <v>156</v>
      </c>
      <c r="E14" s="5">
        <v>166</v>
      </c>
      <c r="F14" s="5">
        <v>388</v>
      </c>
      <c r="G14" s="5">
        <v>378</v>
      </c>
      <c r="H14" s="12">
        <v>169</v>
      </c>
      <c r="I14" s="5">
        <v>131</v>
      </c>
      <c r="J14" s="5">
        <v>360</v>
      </c>
      <c r="K14" s="5">
        <v>315</v>
      </c>
      <c r="L14" s="12">
        <v>129</v>
      </c>
      <c r="M14" s="5">
        <v>113</v>
      </c>
      <c r="N14" s="19">
        <v>419</v>
      </c>
      <c r="O14" s="5">
        <v>389</v>
      </c>
      <c r="P14" s="5">
        <f>SUM(B14+D14+F14+H14+J14+L14+N14)</f>
        <v>1700</v>
      </c>
      <c r="Q14" s="5">
        <f>SUM(C14+E14+G14+I14+K14+M14+O14)</f>
        <v>1582</v>
      </c>
    </row>
    <row r="15" spans="1:17" ht="15.75" x14ac:dyDescent="0.25">
      <c r="A15" s="4" t="s">
        <v>20</v>
      </c>
      <c r="B15" s="5">
        <v>169</v>
      </c>
      <c r="C15" s="5">
        <v>212</v>
      </c>
      <c r="D15" s="5">
        <v>102</v>
      </c>
      <c r="E15" s="5">
        <v>108</v>
      </c>
      <c r="F15" s="5">
        <v>230</v>
      </c>
      <c r="G15" s="5">
        <v>226</v>
      </c>
      <c r="H15" s="12">
        <v>51</v>
      </c>
      <c r="I15" s="5">
        <v>71</v>
      </c>
      <c r="J15" s="5">
        <v>158</v>
      </c>
      <c r="K15" s="5">
        <v>137</v>
      </c>
      <c r="L15" s="12">
        <v>33</v>
      </c>
      <c r="M15" s="5">
        <v>44</v>
      </c>
      <c r="N15" s="19">
        <v>300</v>
      </c>
      <c r="O15" s="5">
        <v>333</v>
      </c>
      <c r="P15" s="5">
        <f>SUM(B15+D15+F15+H15+J15+L15+N15)</f>
        <v>1043</v>
      </c>
      <c r="Q15" s="5">
        <f>SUM(C15+E15+G15+I15+K15+M15+O15)</f>
        <v>1131</v>
      </c>
    </row>
    <row r="16" spans="1:17" ht="15.75" x14ac:dyDescent="0.25">
      <c r="A16" s="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0"/>
      <c r="Q16" s="12"/>
    </row>
    <row r="17" spans="1:17" ht="31.5" customHeight="1" x14ac:dyDescent="0.25">
      <c r="A17" s="21" t="s">
        <v>21</v>
      </c>
      <c r="B17" s="22">
        <v>2315</v>
      </c>
      <c r="C17" s="22">
        <v>2284</v>
      </c>
      <c r="D17" s="22">
        <v>759</v>
      </c>
      <c r="E17" s="22">
        <v>752</v>
      </c>
      <c r="F17" s="22">
        <v>805</v>
      </c>
      <c r="G17" s="22">
        <v>826</v>
      </c>
      <c r="H17" s="22">
        <v>151</v>
      </c>
      <c r="I17" s="22">
        <v>149</v>
      </c>
      <c r="J17" s="22">
        <v>601</v>
      </c>
      <c r="K17" s="22">
        <v>588</v>
      </c>
      <c r="L17" s="22">
        <v>151</v>
      </c>
      <c r="M17" s="22">
        <v>157</v>
      </c>
      <c r="N17" s="22">
        <v>1154</v>
      </c>
      <c r="O17" s="22">
        <v>1156</v>
      </c>
      <c r="P17" s="22">
        <f>SUM(B17+D17+F17+H17+J17+L17+N17)</f>
        <v>5936</v>
      </c>
      <c r="Q17" s="22">
        <f>SUM(C17+E17+G17+I17+K17+M17+O17)</f>
        <v>5912</v>
      </c>
    </row>
    <row r="18" spans="1:17" ht="15.75" x14ac:dyDescent="0.25">
      <c r="A18" s="4"/>
      <c r="B18" s="5"/>
      <c r="C18" s="12"/>
      <c r="D18" s="5"/>
      <c r="E18" s="5"/>
      <c r="F18" s="5"/>
      <c r="G18" s="12"/>
      <c r="H18" s="12"/>
      <c r="I18" s="12"/>
      <c r="J18" s="5"/>
      <c r="K18" s="12"/>
      <c r="L18" s="12"/>
      <c r="M18" s="12"/>
      <c r="N18" s="19"/>
      <c r="O18" s="12"/>
      <c r="P18" s="20"/>
      <c r="Q18" s="12"/>
    </row>
    <row r="19" spans="1:17" ht="31.5" customHeight="1" x14ac:dyDescent="0.25">
      <c r="A19" s="21" t="s">
        <v>22</v>
      </c>
      <c r="B19" s="23">
        <f>B4+B17</f>
        <v>18108</v>
      </c>
      <c r="C19" s="23">
        <f t="shared" ref="C19:O19" si="3">C4+C17</f>
        <v>17972</v>
      </c>
      <c r="D19" s="23">
        <f>D4+D17</f>
        <v>16290</v>
      </c>
      <c r="E19" s="23">
        <f>E4+E17</f>
        <v>16064</v>
      </c>
      <c r="F19" s="23">
        <f t="shared" si="3"/>
        <v>34671</v>
      </c>
      <c r="G19" s="23">
        <f t="shared" si="3"/>
        <v>34423</v>
      </c>
      <c r="H19" s="23">
        <f t="shared" si="3"/>
        <v>11392</v>
      </c>
      <c r="I19" s="23">
        <f t="shared" si="3"/>
        <v>11249</v>
      </c>
      <c r="J19" s="23">
        <f t="shared" si="3"/>
        <v>24296</v>
      </c>
      <c r="K19" s="23">
        <f t="shared" si="3"/>
        <v>24488</v>
      </c>
      <c r="L19" s="23">
        <f t="shared" si="3"/>
        <v>8507</v>
      </c>
      <c r="M19" s="23">
        <f t="shared" si="3"/>
        <v>8294</v>
      </c>
      <c r="N19" s="23">
        <f t="shared" si="3"/>
        <v>41121</v>
      </c>
      <c r="O19" s="23">
        <f t="shared" si="3"/>
        <v>41111</v>
      </c>
      <c r="P19" s="22">
        <f>SUM(B19+D19+F19+H19+J19+L19+N19)</f>
        <v>154385</v>
      </c>
      <c r="Q19" s="22">
        <f>SUM(C19+E19+G19+I19+K19+M19+O19)</f>
        <v>153601</v>
      </c>
    </row>
    <row r="20" spans="1:17" ht="15.75" x14ac:dyDescent="0.25">
      <c r="A20" s="4"/>
      <c r="B20" s="24"/>
      <c r="C20" s="12"/>
      <c r="D20" s="5"/>
      <c r="E20" s="5"/>
      <c r="F20" s="5"/>
      <c r="G20" s="12"/>
      <c r="H20" s="12"/>
      <c r="I20" s="12"/>
      <c r="J20" s="5"/>
      <c r="K20" s="12"/>
      <c r="L20" s="12"/>
      <c r="M20" s="12"/>
      <c r="N20" s="19"/>
      <c r="O20" s="12"/>
      <c r="P20" s="25"/>
      <c r="Q20" s="12"/>
    </row>
    <row r="21" spans="1:17" ht="15.75" x14ac:dyDescent="0.25">
      <c r="A21" s="6" t="s">
        <v>23</v>
      </c>
      <c r="B21" s="26">
        <f>SUM(B22:B23)</f>
        <v>127</v>
      </c>
      <c r="C21" s="26">
        <f>SUM(C22:C23)</f>
        <v>105</v>
      </c>
      <c r="D21" s="26">
        <f>SUM(D22:D23)</f>
        <v>53</v>
      </c>
      <c r="E21" s="26">
        <f>SUM(E22:E23)</f>
        <v>52</v>
      </c>
      <c r="F21" s="26">
        <f t="shared" ref="F21:O21" si="4">SUM(F22:F23)</f>
        <v>214</v>
      </c>
      <c r="G21" s="26">
        <f t="shared" si="4"/>
        <v>181</v>
      </c>
      <c r="H21" s="26">
        <f t="shared" si="4"/>
        <v>49</v>
      </c>
      <c r="I21" s="26">
        <f t="shared" si="4"/>
        <v>39</v>
      </c>
      <c r="J21" s="26">
        <f t="shared" si="4"/>
        <v>129</v>
      </c>
      <c r="K21" s="26">
        <f t="shared" si="4"/>
        <v>113</v>
      </c>
      <c r="L21" s="26">
        <f t="shared" si="4"/>
        <v>42</v>
      </c>
      <c r="M21" s="26">
        <f t="shared" si="4"/>
        <v>41</v>
      </c>
      <c r="N21" s="26">
        <f t="shared" si="4"/>
        <v>214</v>
      </c>
      <c r="O21" s="26">
        <f t="shared" si="4"/>
        <v>244</v>
      </c>
      <c r="P21" s="7">
        <f>SUM(P22:P23)</f>
        <v>828</v>
      </c>
      <c r="Q21" s="7">
        <f>SUM(Q22:Q23)</f>
        <v>775</v>
      </c>
    </row>
    <row r="22" spans="1:17" ht="15.75" x14ac:dyDescent="0.25">
      <c r="A22" s="4" t="s">
        <v>24</v>
      </c>
      <c r="B22" s="5">
        <v>70</v>
      </c>
      <c r="C22" s="12">
        <v>65</v>
      </c>
      <c r="D22" s="5">
        <v>31</v>
      </c>
      <c r="E22" s="5">
        <v>24</v>
      </c>
      <c r="F22" s="5">
        <v>148</v>
      </c>
      <c r="G22" s="12">
        <v>131</v>
      </c>
      <c r="H22" s="12">
        <v>33</v>
      </c>
      <c r="I22" s="12">
        <v>23</v>
      </c>
      <c r="J22" s="5">
        <v>86</v>
      </c>
      <c r="K22" s="12">
        <v>71</v>
      </c>
      <c r="L22" s="12">
        <v>29</v>
      </c>
      <c r="M22" s="12">
        <v>28</v>
      </c>
      <c r="N22" s="19">
        <v>120</v>
      </c>
      <c r="O22" s="12">
        <v>140</v>
      </c>
      <c r="P22" s="5">
        <f>SUM(B22+D22+F22+H22+J22+L22+N22)</f>
        <v>517</v>
      </c>
      <c r="Q22" s="5">
        <f>SUM(C22+E22+G22+I22+K22+M22+O22)</f>
        <v>482</v>
      </c>
    </row>
    <row r="23" spans="1:17" ht="15.75" x14ac:dyDescent="0.25">
      <c r="A23" s="4" t="s">
        <v>25</v>
      </c>
      <c r="B23" s="5">
        <v>57</v>
      </c>
      <c r="C23" s="12">
        <v>40</v>
      </c>
      <c r="D23" s="5">
        <v>22</v>
      </c>
      <c r="E23" s="5">
        <v>28</v>
      </c>
      <c r="F23" s="5">
        <v>66</v>
      </c>
      <c r="G23" s="12">
        <v>50</v>
      </c>
      <c r="H23" s="12">
        <v>16</v>
      </c>
      <c r="I23" s="12">
        <v>16</v>
      </c>
      <c r="J23" s="5">
        <v>43</v>
      </c>
      <c r="K23" s="12">
        <v>42</v>
      </c>
      <c r="L23" s="12">
        <v>13</v>
      </c>
      <c r="M23" s="12">
        <v>13</v>
      </c>
      <c r="N23" s="19">
        <v>94</v>
      </c>
      <c r="O23" s="12">
        <v>104</v>
      </c>
      <c r="P23" s="5">
        <f t="shared" ref="P23:Q24" si="5">SUM(B23+D23+F23+H23+J23+L23+N23)</f>
        <v>311</v>
      </c>
      <c r="Q23" s="5">
        <f t="shared" si="5"/>
        <v>293</v>
      </c>
    </row>
    <row r="24" spans="1:17" ht="15.75" x14ac:dyDescent="0.25">
      <c r="A24" s="4" t="s">
        <v>26</v>
      </c>
      <c r="B24" s="5">
        <v>0</v>
      </c>
      <c r="C24" s="12">
        <v>4</v>
      </c>
      <c r="D24" s="5">
        <v>0</v>
      </c>
      <c r="E24" s="5">
        <v>2</v>
      </c>
      <c r="F24" s="5">
        <v>0</v>
      </c>
      <c r="G24" s="12">
        <v>0</v>
      </c>
      <c r="H24" s="12">
        <v>0</v>
      </c>
      <c r="I24" s="12">
        <v>0</v>
      </c>
      <c r="J24" s="5">
        <v>6</v>
      </c>
      <c r="K24" s="12">
        <v>1</v>
      </c>
      <c r="L24" s="12">
        <v>0</v>
      </c>
      <c r="M24" s="12">
        <v>1</v>
      </c>
      <c r="N24" s="19">
        <v>8</v>
      </c>
      <c r="O24" s="12">
        <v>3</v>
      </c>
      <c r="P24" s="5">
        <f t="shared" si="5"/>
        <v>14</v>
      </c>
      <c r="Q24" s="5">
        <f t="shared" si="5"/>
        <v>11</v>
      </c>
    </row>
    <row r="25" spans="1:17" ht="15.75" x14ac:dyDescent="0.25">
      <c r="A25" s="6" t="s">
        <v>27</v>
      </c>
      <c r="B25" s="27">
        <f>SUM(B22*100/B21)</f>
        <v>55.118110236220474</v>
      </c>
      <c r="C25" s="27">
        <f>SUM(C22*100/C21)</f>
        <v>61.904761904761905</v>
      </c>
      <c r="D25" s="27">
        <f t="shared" ref="D25:O25" si="6">SUM(D22*100/D21)</f>
        <v>58.490566037735846</v>
      </c>
      <c r="E25" s="27">
        <f t="shared" si="6"/>
        <v>46.153846153846153</v>
      </c>
      <c r="F25" s="27">
        <f t="shared" si="6"/>
        <v>69.158878504672899</v>
      </c>
      <c r="G25" s="27">
        <f t="shared" si="6"/>
        <v>72.375690607734811</v>
      </c>
      <c r="H25" s="27">
        <f t="shared" si="6"/>
        <v>67.34693877551021</v>
      </c>
      <c r="I25" s="27">
        <f t="shared" si="6"/>
        <v>58.974358974358971</v>
      </c>
      <c r="J25" s="27">
        <f t="shared" si="6"/>
        <v>66.666666666666671</v>
      </c>
      <c r="K25" s="27">
        <f t="shared" si="6"/>
        <v>62.831858407079643</v>
      </c>
      <c r="L25" s="27">
        <f t="shared" si="6"/>
        <v>69.047619047619051</v>
      </c>
      <c r="M25" s="27">
        <f t="shared" si="6"/>
        <v>68.292682926829272</v>
      </c>
      <c r="N25" s="27">
        <f t="shared" si="6"/>
        <v>56.074766355140184</v>
      </c>
      <c r="O25" s="27">
        <f t="shared" si="6"/>
        <v>57.377049180327866</v>
      </c>
      <c r="P25" s="28">
        <f>SUM(P22*100/P21)</f>
        <v>62.439613526570049</v>
      </c>
      <c r="Q25" s="28">
        <f>SUM(Q22*100/Q21)</f>
        <v>62.193548387096776</v>
      </c>
    </row>
    <row r="26" spans="1:17" ht="15.75" x14ac:dyDescent="0.25">
      <c r="A26" s="6" t="s">
        <v>28</v>
      </c>
      <c r="B26" s="27">
        <f>SUM(B23*100/B21)</f>
        <v>44.881889763779526</v>
      </c>
      <c r="C26" s="27">
        <f t="shared" ref="C26:O26" si="7">SUM(C23*100/C21)</f>
        <v>38.095238095238095</v>
      </c>
      <c r="D26" s="27">
        <f t="shared" si="7"/>
        <v>41.509433962264154</v>
      </c>
      <c r="E26" s="27">
        <f t="shared" si="7"/>
        <v>53.846153846153847</v>
      </c>
      <c r="F26" s="27">
        <f t="shared" si="7"/>
        <v>30.841121495327101</v>
      </c>
      <c r="G26" s="27">
        <f t="shared" si="7"/>
        <v>27.624309392265193</v>
      </c>
      <c r="H26" s="27">
        <f t="shared" si="7"/>
        <v>32.653061224489797</v>
      </c>
      <c r="I26" s="27">
        <f t="shared" si="7"/>
        <v>41.025641025641029</v>
      </c>
      <c r="J26" s="27">
        <f t="shared" si="7"/>
        <v>33.333333333333336</v>
      </c>
      <c r="K26" s="27">
        <f t="shared" si="7"/>
        <v>37.168141592920357</v>
      </c>
      <c r="L26" s="27">
        <f t="shared" si="7"/>
        <v>30.952380952380953</v>
      </c>
      <c r="M26" s="27">
        <f t="shared" si="7"/>
        <v>31.707317073170731</v>
      </c>
      <c r="N26" s="27">
        <f t="shared" si="7"/>
        <v>43.925233644859816</v>
      </c>
      <c r="O26" s="27">
        <f t="shared" si="7"/>
        <v>42.622950819672134</v>
      </c>
      <c r="P26" s="28">
        <f>SUM(P23*100/P21)</f>
        <v>37.560386473429951</v>
      </c>
      <c r="Q26" s="28">
        <f>SUM(Q23*100/Q21)</f>
        <v>37.806451612903224</v>
      </c>
    </row>
    <row r="27" spans="1:17" ht="15.75" x14ac:dyDescent="0.25">
      <c r="A27" s="4"/>
      <c r="B27" s="29"/>
      <c r="D27" s="29"/>
      <c r="E27" s="29"/>
      <c r="F27" s="29"/>
      <c r="H27" s="29"/>
      <c r="I27" s="29"/>
      <c r="J27" s="29"/>
      <c r="N27" s="29"/>
      <c r="P27" s="29"/>
      <c r="Q27" s="30"/>
    </row>
    <row r="28" spans="1:17" ht="16.5" thickBot="1" x14ac:dyDescent="0.3">
      <c r="A28" s="6" t="s">
        <v>29</v>
      </c>
      <c r="B28" s="31">
        <v>48</v>
      </c>
      <c r="C28" s="31">
        <v>44</v>
      </c>
      <c r="D28" s="31">
        <v>41</v>
      </c>
      <c r="E28" s="31">
        <v>35</v>
      </c>
      <c r="F28" s="31">
        <v>99</v>
      </c>
      <c r="G28" s="31">
        <v>88</v>
      </c>
      <c r="H28" s="31">
        <v>24</v>
      </c>
      <c r="I28" s="31">
        <v>19</v>
      </c>
      <c r="J28" s="31">
        <v>61</v>
      </c>
      <c r="K28" s="31">
        <v>63</v>
      </c>
      <c r="L28" s="31">
        <v>19</v>
      </c>
      <c r="M28" s="31">
        <v>15</v>
      </c>
      <c r="N28" s="32">
        <v>109</v>
      </c>
      <c r="O28" s="31">
        <v>102</v>
      </c>
      <c r="P28" s="32">
        <f t="shared" ref="P28:Q28" si="8">SUM(B28+D28+F28+H28+J28+L28+N28)</f>
        <v>401</v>
      </c>
      <c r="Q28" s="32">
        <f t="shared" si="8"/>
        <v>366</v>
      </c>
    </row>
    <row r="29" spans="1:17" ht="15.75" x14ac:dyDescent="0.25">
      <c r="A29" s="33"/>
      <c r="B29" s="34"/>
      <c r="C29" s="34"/>
      <c r="D29" s="34"/>
      <c r="E29" s="34"/>
      <c r="F29" s="35"/>
      <c r="G29" s="35"/>
      <c r="H29" s="34"/>
      <c r="I29" s="34"/>
      <c r="J29" s="34"/>
      <c r="K29" s="34"/>
      <c r="N29" s="34"/>
      <c r="O29" s="34"/>
      <c r="P29" s="34"/>
      <c r="Q29" s="34"/>
    </row>
    <row r="30" spans="1:17" ht="16.5" thickBot="1" x14ac:dyDescent="0.3">
      <c r="A30" s="6" t="s">
        <v>30</v>
      </c>
      <c r="B30" s="31">
        <v>51</v>
      </c>
      <c r="C30" s="31">
        <v>53</v>
      </c>
      <c r="D30" s="31">
        <v>272</v>
      </c>
      <c r="E30" s="31">
        <v>298</v>
      </c>
      <c r="F30" s="31">
        <v>391</v>
      </c>
      <c r="G30" s="31">
        <v>465</v>
      </c>
      <c r="H30" s="31">
        <v>231</v>
      </c>
      <c r="I30" s="31">
        <v>226</v>
      </c>
      <c r="J30" s="31">
        <v>361</v>
      </c>
      <c r="K30" s="31">
        <v>348</v>
      </c>
      <c r="L30" s="31">
        <v>157</v>
      </c>
      <c r="M30" s="31">
        <v>177</v>
      </c>
      <c r="N30" s="31">
        <v>484</v>
      </c>
      <c r="O30" s="31">
        <v>430</v>
      </c>
      <c r="P30" s="31">
        <f>SUM(B30+D30+F30+H30+J30+L30+N30)</f>
        <v>1947</v>
      </c>
      <c r="Q30" s="31">
        <f>SUM(C30+E30+G30+I30+K30+M30+O30)</f>
        <v>1997</v>
      </c>
    </row>
    <row r="31" spans="1:17" ht="15.75" x14ac:dyDescent="0.25">
      <c r="A31" s="33"/>
      <c r="B31" s="34"/>
      <c r="C31" s="34"/>
      <c r="D31" s="34"/>
      <c r="E31" s="34"/>
      <c r="F31" s="35"/>
      <c r="G31" s="35"/>
      <c r="H31" s="34"/>
      <c r="I31" s="34"/>
      <c r="J31" s="34"/>
      <c r="K31" s="34"/>
      <c r="N31" s="34"/>
      <c r="O31" s="34"/>
      <c r="P31" s="34"/>
      <c r="Q31" s="34"/>
    </row>
    <row r="32" spans="1:17" ht="15.75" x14ac:dyDescent="0.25">
      <c r="A32" s="18"/>
      <c r="B32" s="34"/>
      <c r="C32" s="34"/>
      <c r="D32" s="34"/>
      <c r="E32" s="36">
        <v>2017</v>
      </c>
      <c r="F32" s="36">
        <v>2018</v>
      </c>
      <c r="G32" s="34"/>
      <c r="H32" s="34"/>
      <c r="I32" s="34"/>
      <c r="J32" s="34"/>
      <c r="K32" s="18"/>
      <c r="L32" s="18"/>
      <c r="M32" s="34"/>
      <c r="N32" s="34"/>
      <c r="O32" s="18"/>
      <c r="P32" s="18"/>
      <c r="Q32" s="18"/>
    </row>
    <row r="33" spans="1:17" ht="15.75" x14ac:dyDescent="0.25">
      <c r="A33" s="37" t="s">
        <v>31</v>
      </c>
      <c r="B33" s="34"/>
      <c r="C33" s="34"/>
      <c r="D33" s="34"/>
      <c r="E33" s="38">
        <v>202341</v>
      </c>
      <c r="F33" s="38">
        <v>203659</v>
      </c>
      <c r="G33" s="34"/>
      <c r="H33" s="39"/>
      <c r="I33" s="34"/>
      <c r="J33" s="34"/>
      <c r="K33" s="18"/>
      <c r="L33" s="18"/>
      <c r="M33" s="18"/>
      <c r="N33" s="34"/>
      <c r="O33" s="18"/>
      <c r="P33" s="18"/>
      <c r="Q33" s="18"/>
    </row>
    <row r="34" spans="1:17" ht="15.75" x14ac:dyDescent="0.25">
      <c r="A34" s="18" t="s">
        <v>32</v>
      </c>
      <c r="B34" s="18"/>
      <c r="C34" s="18"/>
      <c r="D34" s="40"/>
      <c r="E34" s="41">
        <f>P4*100/E33</f>
        <v>73.36575385117203</v>
      </c>
      <c r="F34" s="41">
        <f>Q4*100/F33</f>
        <v>72.51778708527489</v>
      </c>
      <c r="G34" s="40"/>
      <c r="H34" s="39"/>
      <c r="I34" s="40"/>
      <c r="J34" s="40"/>
      <c r="K34" s="18"/>
      <c r="L34" s="18"/>
      <c r="M34" s="42"/>
      <c r="N34" s="40"/>
      <c r="O34" s="18"/>
      <c r="P34" s="18"/>
      <c r="Q34" s="18"/>
    </row>
    <row r="35" spans="1:17" ht="15.75" x14ac:dyDescent="0.25">
      <c r="A35" s="37"/>
      <c r="B35" s="18"/>
      <c r="C35" s="18"/>
      <c r="D35" s="40"/>
      <c r="E35" s="40"/>
      <c r="F35" s="43"/>
      <c r="G35" s="43"/>
      <c r="H35" s="40"/>
      <c r="I35" s="40"/>
      <c r="J35" s="40"/>
      <c r="K35" s="40"/>
      <c r="L35" s="18"/>
      <c r="M35" s="18"/>
      <c r="N35" s="40"/>
      <c r="O35" s="40"/>
      <c r="P35" s="18"/>
      <c r="Q35" s="18"/>
    </row>
    <row r="36" spans="1:17" ht="15.75" x14ac:dyDescent="0.25">
      <c r="A36" s="44" t="s">
        <v>33</v>
      </c>
      <c r="B36" s="29"/>
      <c r="C36" s="29"/>
      <c r="D36" s="29"/>
      <c r="E36" s="29"/>
      <c r="F36" s="45"/>
      <c r="G36" s="45"/>
      <c r="H36" s="29"/>
      <c r="I36" s="29"/>
      <c r="J36" s="29"/>
      <c r="K36" s="29"/>
      <c r="N36" s="29"/>
      <c r="O36" s="29"/>
      <c r="P36" s="29"/>
      <c r="Q36" s="29"/>
    </row>
    <row r="37" spans="1:17" ht="15.75" x14ac:dyDescent="0.25">
      <c r="A37" s="29"/>
      <c r="B37" s="29"/>
      <c r="C37" s="29"/>
      <c r="D37" s="29"/>
      <c r="E37" s="29"/>
      <c r="F37" s="45"/>
      <c r="G37" s="45"/>
      <c r="H37" s="29"/>
      <c r="I37" s="29"/>
      <c r="J37" s="29"/>
      <c r="K37" s="29"/>
      <c r="N37" s="29"/>
      <c r="O37" s="29"/>
      <c r="P37" s="29"/>
      <c r="Q37" s="29"/>
    </row>
    <row r="38" spans="1:17" ht="15.75" x14ac:dyDescent="0.25">
      <c r="A38" s="29"/>
      <c r="B38" s="29"/>
      <c r="C38" s="29"/>
      <c r="D38" s="29"/>
      <c r="E38" s="29"/>
      <c r="F38" s="45"/>
      <c r="G38" s="45"/>
      <c r="H38" s="29"/>
      <c r="I38" s="29"/>
      <c r="J38" s="29"/>
      <c r="K38" s="29"/>
      <c r="N38" s="29"/>
      <c r="O38" s="29"/>
      <c r="P38" s="29"/>
      <c r="Q38" s="29"/>
    </row>
    <row r="39" spans="1:17" ht="15.75" x14ac:dyDescent="0.25">
      <c r="A39" s="29"/>
      <c r="B39" s="29"/>
      <c r="C39" s="29"/>
      <c r="D39" s="29"/>
      <c r="E39" s="29"/>
      <c r="F39" s="45"/>
      <c r="G39" s="45"/>
      <c r="H39" s="29"/>
      <c r="I39" s="29"/>
      <c r="J39" s="29"/>
      <c r="K39" s="29"/>
      <c r="N39" s="29"/>
      <c r="O39" s="29"/>
      <c r="P39" s="29"/>
      <c r="Q39" s="29"/>
    </row>
    <row r="40" spans="1:17" ht="15.75" x14ac:dyDescent="0.25">
      <c r="A40" s="29"/>
      <c r="B40" s="29"/>
      <c r="C40" s="29"/>
      <c r="D40" s="29"/>
      <c r="E40" s="29"/>
      <c r="F40" s="45"/>
      <c r="G40" s="45"/>
      <c r="H40" s="29"/>
      <c r="I40" s="29"/>
      <c r="J40" s="29"/>
      <c r="K40" s="29"/>
      <c r="N40" s="29"/>
      <c r="O40" s="29"/>
      <c r="P40" s="29"/>
      <c r="Q40" s="29"/>
    </row>
    <row r="41" spans="1:17" ht="15.75" x14ac:dyDescent="0.25">
      <c r="A41" s="45"/>
      <c r="B41" s="29"/>
      <c r="C41" s="29"/>
      <c r="D41" s="29"/>
      <c r="E41" s="29"/>
      <c r="F41" s="45"/>
      <c r="G41" s="45"/>
      <c r="H41" s="29"/>
      <c r="I41" s="29"/>
      <c r="J41" s="29"/>
      <c r="K41" s="29"/>
      <c r="N41" s="29"/>
      <c r="O41" s="29"/>
      <c r="P41" s="29"/>
      <c r="Q41" s="29"/>
    </row>
    <row r="42" spans="1:17" ht="15.75" x14ac:dyDescent="0.25">
      <c r="A42" s="29"/>
      <c r="B42" s="29"/>
      <c r="C42" s="29"/>
      <c r="D42" s="29"/>
      <c r="E42" s="29"/>
      <c r="F42" s="45"/>
      <c r="G42" s="45"/>
      <c r="H42" s="29"/>
      <c r="I42" s="29"/>
      <c r="J42" s="29"/>
      <c r="K42" s="29"/>
      <c r="N42" s="29"/>
      <c r="O42" s="29"/>
      <c r="P42" s="29"/>
      <c r="Q42" s="29"/>
    </row>
    <row r="43" spans="1:17" ht="15.75" x14ac:dyDescent="0.25">
      <c r="A43" s="29"/>
      <c r="B43" s="29"/>
      <c r="C43" s="29"/>
      <c r="D43" s="29"/>
      <c r="E43" s="29"/>
      <c r="F43" s="45"/>
      <c r="G43" s="45"/>
      <c r="H43" s="29"/>
      <c r="I43" s="29"/>
      <c r="J43" s="29"/>
      <c r="K43" s="29"/>
      <c r="N43" s="29"/>
      <c r="O43" s="29"/>
      <c r="P43" s="29"/>
      <c r="Q43" s="29"/>
    </row>
    <row r="44" spans="1:17" ht="15.75" x14ac:dyDescent="0.25">
      <c r="A44" s="29"/>
      <c r="B44" s="29"/>
      <c r="C44" s="29"/>
      <c r="D44" s="29"/>
      <c r="E44" s="29"/>
      <c r="F44" s="45"/>
      <c r="G44" s="45"/>
      <c r="H44" s="29"/>
      <c r="I44" s="29"/>
      <c r="J44" s="29"/>
      <c r="K44" s="29"/>
      <c r="N44" s="29"/>
      <c r="O44" s="29"/>
      <c r="P44" s="29"/>
      <c r="Q44" s="29"/>
    </row>
    <row r="45" spans="1:17" ht="15.75" x14ac:dyDescent="0.25">
      <c r="A45" s="29"/>
      <c r="B45" s="29"/>
      <c r="C45" s="29"/>
      <c r="D45" s="29"/>
      <c r="E45" s="29"/>
      <c r="F45" s="45"/>
      <c r="G45" s="45"/>
      <c r="H45" s="29"/>
      <c r="I45" s="29"/>
      <c r="J45" s="29"/>
      <c r="K45" s="29"/>
      <c r="N45" s="29"/>
      <c r="O45" s="29"/>
      <c r="P45" s="29"/>
      <c r="Q45" s="29"/>
    </row>
    <row r="46" spans="1:17" ht="15.75" x14ac:dyDescent="0.25">
      <c r="A46" s="29"/>
      <c r="B46" s="29"/>
      <c r="C46" s="29"/>
      <c r="D46" s="29"/>
      <c r="E46" s="29"/>
      <c r="F46" s="45"/>
      <c r="G46" s="45"/>
      <c r="H46" s="29"/>
      <c r="I46" s="29"/>
      <c r="J46" s="29"/>
      <c r="K46" s="29"/>
      <c r="N46" s="29"/>
      <c r="O46" s="29"/>
      <c r="P46" s="29"/>
      <c r="Q46" s="29"/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hyperlinks>
    <hyperlink ref="O3" r:id="rId1" display="https://www.kirkontilastot.fi/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Tilasto v2017-2018</vt:lpstr>
    </vt:vector>
  </TitlesOfParts>
  <Company>Oulun IT-alue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Lampela Minna</dc:creator>
  <cp:lastModifiedBy>za068967</cp:lastModifiedBy>
  <dcterms:created xsi:type="dcterms:W3CDTF">2019-01-29T10:37:16Z</dcterms:created>
  <dcterms:modified xsi:type="dcterms:W3CDTF">2019-01-31T13:00:48Z</dcterms:modified>
</cp:coreProperties>
</file>